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tabRatio="708" activeTab="0"/>
  </bookViews>
  <sheets>
    <sheet name="смета 1" sheetId="1" r:id="rId1"/>
  </sheets>
  <definedNames>
    <definedName name="OLE_LINK1" localSheetId="0">'смета 1'!$C$20</definedName>
  </definedNames>
  <calcPr fullCalcOnLoad="1"/>
</workbook>
</file>

<file path=xl/sharedStrings.xml><?xml version="1.0" encoding="utf-8"?>
<sst xmlns="http://schemas.openxmlformats.org/spreadsheetml/2006/main" count="47" uniqueCount="45">
  <si>
    <t>№ п/п</t>
  </si>
  <si>
    <t>Наименование и</t>
  </si>
  <si>
    <t>характеристика</t>
  </si>
  <si>
    <t>№№ частей, глав,</t>
  </si>
  <si>
    <t>таблиц,   и пунктов,</t>
  </si>
  <si>
    <t>указанных к разделу</t>
  </si>
  <si>
    <t>x%</t>
  </si>
  <si>
    <t>ВСЕГО с НДС</t>
  </si>
  <si>
    <t>Стоимость, р</t>
  </si>
  <si>
    <t xml:space="preserve">или главе сборника цен </t>
  </si>
  <si>
    <t>или количество x цена</t>
  </si>
  <si>
    <t>Наименование заказчика:</t>
  </si>
  <si>
    <t>a + вx или объём строительно-монтажных</t>
  </si>
  <si>
    <t>работ</t>
  </si>
  <si>
    <t>Затраты на транспортные расходы</t>
  </si>
  <si>
    <r>
      <t>К</t>
    </r>
    <r>
      <rPr>
        <vertAlign val="subscript"/>
        <sz val="10"/>
        <rFont val="Times New Roman"/>
        <family val="1"/>
      </rPr>
      <t>13</t>
    </r>
    <r>
      <rPr>
        <sz val="10"/>
        <rFont val="Times New Roman"/>
        <family val="1"/>
      </rPr>
      <t xml:space="preserve"> = 0,4(а)</t>
    </r>
  </si>
  <si>
    <t>Итого</t>
  </si>
  <si>
    <t xml:space="preserve">Тоже общие указания пп7 К-0,25
</t>
  </si>
  <si>
    <t>Наименование сооружения, стадии проектирования, этапов, вида проектных или изыскательских работ</t>
  </si>
  <si>
    <t>Наименование проектной (изыскательской) организации</t>
  </si>
  <si>
    <t>Лабораторные анализы образцов почв</t>
  </si>
  <si>
    <t>К4 = 1,0+0,02(100-20)=2,6(в)</t>
  </si>
  <si>
    <t>К2 = 1,0+0,05(100-20)=5(в)</t>
  </si>
  <si>
    <t>Составление почвенной карты и заключения о почвенном покрове</t>
  </si>
  <si>
    <t>К3 = 1,0+0,04(100-20)=4,2(в)</t>
  </si>
  <si>
    <r>
      <t>К</t>
    </r>
    <r>
      <rPr>
        <vertAlign val="subscript"/>
        <sz val="10"/>
        <rFont val="Times New Roman"/>
        <family val="1"/>
      </rPr>
      <t>4,6</t>
    </r>
    <r>
      <rPr>
        <sz val="10"/>
        <rFont val="Times New Roman"/>
        <family val="1"/>
      </rPr>
      <t>=0,3(в)</t>
    </r>
  </si>
  <si>
    <t>ООО «Средневолжская землеустроительная компания»</t>
  </si>
  <si>
    <t>К8=1,0(в)</t>
  </si>
  <si>
    <t>на отбор образцов в текущих ценах</t>
  </si>
  <si>
    <t xml:space="preserve">Сб.цен и ОНЗТ, 1996 г., таб.10, прим.1,2,4,8 прил.1,2, (К=1,09) Письмо Росземкадастра № НК/465 от 15.05.2001, Приказ Минэкономразвития от  30.10.2018 №595
</t>
  </si>
  <si>
    <t xml:space="preserve">Сб.цен и ОНЗТ, 1996 г., таб.11, прим.1,2,4,6 прил.1,2, (К=1,07) Письмо Росзем-кадастра № НК/465 от 15.05.2001, Приказ Минэкономразвития от  30.10.2018 №595
</t>
  </si>
  <si>
    <t xml:space="preserve">Сб.цен и ОНЗТ, 1996 г., таб.12, прим.1,2,3,8,13 прил.1,2, (К=1,07)Письмо Росземкадастра № НК/465 от 15.05.2001, Приказ Минэкономразвития от  30.10.2018 №595
</t>
  </si>
  <si>
    <t>НДС - 20%</t>
  </si>
  <si>
    <t>ООО «РИТЭК»</t>
  </si>
  <si>
    <t xml:space="preserve">Смета №1инд                                                                                                                                                                                          </t>
  </si>
  <si>
    <t>Обследование земельных участков после проведения рекультивации земель, нарушаемых при строительстве объекта «Техническое перевооружение нефтегазосборного трубопровода от АГЗУ-5 Веселого месторождения до точки врезки в трубопровод от скв. №55 Крюковского месторождения до АГЗУ-1 Крюковского месторождения» на территории Большеглушицкого района Самарской области</t>
  </si>
  <si>
    <t xml:space="preserve">Почвенно-мелиоративное обследование
Площадь рекультивированных земель- 15,9518 га
Количество образцов - 28 шт: смешанных - 14 шт; фоновых - 14 шт (1755 на 1 тыс. га)                                                     М 1:10000                                  
</t>
  </si>
  <si>
    <t>К2 = 1,0-0,20(3-0,016)=0,4(а)</t>
  </si>
  <si>
    <t>К1=1,0+0,09(1755-10)=158,1(в)</t>
  </si>
  <si>
    <t>(1769*0,4+1401*0,016*158,1*2,6*1,0)*1,09*13,557</t>
  </si>
  <si>
    <t>К1=1,0+0,1(1755-10)=175,5(в)</t>
  </si>
  <si>
    <t>(59+906*0,016*175,5*5*0,3)*1,07*13,557</t>
  </si>
  <si>
    <t>К1=1,0+0,08(1755-10)=140,6(в)</t>
  </si>
  <si>
    <t xml:space="preserve">       (3465*0,4*0,4+116*0,016*140,6*4,2*1)*1,07*13,557</t>
  </si>
  <si>
    <t>146658*0,25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</si>
</sst>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0.000"/>
    <numFmt numFmtId="174" formatCode="#,##0.0"/>
    <numFmt numFmtId="175" formatCode="0.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0.000000"/>
    <numFmt numFmtId="184" formatCode="#,##0.0000"/>
    <numFmt numFmtId="185" formatCode="0.0000000"/>
    <numFmt numFmtId="186" formatCode="0.00000000"/>
  </numFmts>
  <fonts count="46"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175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justify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top"/>
    </xf>
    <xf numFmtId="0" fontId="6" fillId="0" borderId="0" xfId="0" applyFont="1" applyAlignment="1">
      <alignment horizontal="center" vertical="justify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justify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zoomScaleSheetLayoutView="100" zoomScalePageLayoutView="0" workbookViewId="0" topLeftCell="A1">
      <selection activeCell="D28" sqref="D28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39.625" style="0" customWidth="1"/>
    <col min="4" max="4" width="36.25390625" style="0" customWidth="1"/>
    <col min="5" max="5" width="15.125" style="0" customWidth="1"/>
    <col min="6" max="6" width="8.625" style="0" hidden="1" customWidth="1"/>
    <col min="7" max="7" width="34.875" style="4" customWidth="1"/>
  </cols>
  <sheetData>
    <row r="1" spans="2:4" ht="15" customHeight="1">
      <c r="B1" s="8"/>
      <c r="C1" s="8"/>
      <c r="D1" s="32"/>
    </row>
    <row r="2" spans="1:5" ht="17.25" customHeight="1">
      <c r="A2" s="65" t="s">
        <v>34</v>
      </c>
      <c r="B2" s="65"/>
      <c r="C2" s="65"/>
      <c r="D2" s="65"/>
      <c r="E2" s="65"/>
    </row>
    <row r="3" spans="1:5" ht="22.5" customHeight="1">
      <c r="A3" s="65" t="s">
        <v>28</v>
      </c>
      <c r="B3" s="67"/>
      <c r="C3" s="65"/>
      <c r="D3" s="65"/>
      <c r="E3" s="65"/>
    </row>
    <row r="4" spans="1:5" ht="15.75">
      <c r="A4" s="27"/>
      <c r="B4" s="27"/>
      <c r="C4" s="27"/>
      <c r="D4" s="27"/>
      <c r="E4" s="27"/>
    </row>
    <row r="5" spans="1:5" ht="106.5" customHeight="1">
      <c r="A5" s="26"/>
      <c r="B5" s="35" t="s">
        <v>18</v>
      </c>
      <c r="C5" s="71" t="s">
        <v>35</v>
      </c>
      <c r="D5" s="71"/>
      <c r="E5" s="26"/>
    </row>
    <row r="6" spans="1:5" ht="34.5" customHeight="1">
      <c r="A6" s="26"/>
      <c r="B6" s="33" t="s">
        <v>19</v>
      </c>
      <c r="C6" s="71" t="s">
        <v>26</v>
      </c>
      <c r="D6" s="72"/>
      <c r="E6" s="26"/>
    </row>
    <row r="7" spans="1:5" ht="29.25" customHeight="1">
      <c r="A7" s="26"/>
      <c r="B7" s="34" t="s">
        <v>11</v>
      </c>
      <c r="C7" s="71" t="s">
        <v>33</v>
      </c>
      <c r="D7" s="72"/>
      <c r="E7" s="26"/>
    </row>
    <row r="8" spans="1:5" ht="18" customHeight="1">
      <c r="A8" s="26"/>
      <c r="B8" s="26"/>
      <c r="C8" s="28"/>
      <c r="D8" s="29"/>
      <c r="E8" s="26"/>
    </row>
    <row r="9" spans="1:5" ht="12.75">
      <c r="A9" s="20" t="s">
        <v>0</v>
      </c>
      <c r="B9" s="21" t="s">
        <v>1</v>
      </c>
      <c r="C9" s="21" t="s">
        <v>3</v>
      </c>
      <c r="D9" s="21" t="s">
        <v>12</v>
      </c>
      <c r="E9" s="20" t="s">
        <v>8</v>
      </c>
    </row>
    <row r="10" spans="1:5" ht="12.75">
      <c r="A10" s="10"/>
      <c r="B10" s="10" t="s">
        <v>2</v>
      </c>
      <c r="C10" s="10" t="s">
        <v>4</v>
      </c>
      <c r="D10" s="10" t="s">
        <v>13</v>
      </c>
      <c r="E10" s="10"/>
    </row>
    <row r="11" spans="1:5" ht="12.75">
      <c r="A11" s="10"/>
      <c r="B11" s="10"/>
      <c r="C11" s="10" t="s">
        <v>5</v>
      </c>
      <c r="D11" s="22" t="s">
        <v>6</v>
      </c>
      <c r="E11" s="10"/>
    </row>
    <row r="12" spans="1:5" ht="12.75">
      <c r="A12" s="10"/>
      <c r="B12" s="10"/>
      <c r="C12" s="10" t="s">
        <v>9</v>
      </c>
      <c r="D12" s="23">
        <v>100</v>
      </c>
      <c r="E12" s="10"/>
    </row>
    <row r="13" spans="1:5" ht="12.75">
      <c r="A13" s="10"/>
      <c r="B13" s="10"/>
      <c r="C13" s="10"/>
      <c r="D13" s="23" t="s">
        <v>10</v>
      </c>
      <c r="E13" s="10"/>
    </row>
    <row r="14" spans="1:5" ht="12.75">
      <c r="A14" s="10"/>
      <c r="B14" s="10"/>
      <c r="C14" s="10"/>
      <c r="D14" s="8"/>
      <c r="E14" s="10"/>
    </row>
    <row r="15" spans="1:5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</row>
    <row r="16" spans="1:5" ht="12.75" customHeight="1">
      <c r="A16" s="68"/>
      <c r="B16" s="69"/>
      <c r="C16" s="69"/>
      <c r="D16" s="69"/>
      <c r="E16" s="70"/>
    </row>
    <row r="17" spans="1:5" ht="17.25" customHeight="1">
      <c r="A17" s="57">
        <v>1</v>
      </c>
      <c r="B17" s="59" t="s">
        <v>36</v>
      </c>
      <c r="C17" s="59" t="s">
        <v>29</v>
      </c>
      <c r="D17" s="54" t="s">
        <v>39</v>
      </c>
      <c r="E17" s="51">
        <f>ROUND((1769*D21+1401*0.016*D20*D22*D23)*1.09*13.557,0)</f>
        <v>146658</v>
      </c>
    </row>
    <row r="18" spans="1:5" ht="12.75" customHeight="1">
      <c r="A18" s="58"/>
      <c r="B18" s="60"/>
      <c r="C18" s="60"/>
      <c r="D18" s="55"/>
      <c r="E18" s="52"/>
    </row>
    <row r="19" spans="1:5" ht="30" customHeight="1">
      <c r="A19" s="58"/>
      <c r="B19" s="60"/>
      <c r="C19" s="60"/>
      <c r="D19" s="56"/>
      <c r="E19" s="53"/>
    </row>
    <row r="20" spans="1:5" ht="12.75" customHeight="1">
      <c r="A20" s="66"/>
      <c r="B20" s="60"/>
      <c r="C20" s="37" t="s">
        <v>38</v>
      </c>
      <c r="D20" s="38">
        <f>1+0.09*(1755-10)</f>
        <v>158.04999999999998</v>
      </c>
      <c r="E20" s="52"/>
    </row>
    <row r="21" spans="1:5" ht="12.75" customHeight="1">
      <c r="A21" s="66"/>
      <c r="B21" s="60"/>
      <c r="C21" s="37" t="s">
        <v>37</v>
      </c>
      <c r="D21" s="38">
        <f>1-0.2*(3-0.016)</f>
        <v>0.4032</v>
      </c>
      <c r="E21" s="52"/>
    </row>
    <row r="22" spans="1:5" ht="12.75" customHeight="1">
      <c r="A22" s="66"/>
      <c r="B22" s="60"/>
      <c r="C22" s="37" t="s">
        <v>21</v>
      </c>
      <c r="D22" s="38">
        <f>1+0.02*(100-20)</f>
        <v>2.6</v>
      </c>
      <c r="E22" s="52"/>
    </row>
    <row r="23" spans="1:5" ht="12.75" customHeight="1">
      <c r="A23" s="66"/>
      <c r="B23" s="60"/>
      <c r="C23" s="37" t="s">
        <v>27</v>
      </c>
      <c r="D23" s="39">
        <v>1</v>
      </c>
      <c r="E23" s="52"/>
    </row>
    <row r="24" spans="1:5" ht="60.75" customHeight="1">
      <c r="A24" s="57">
        <v>2</v>
      </c>
      <c r="B24" s="59" t="s">
        <v>20</v>
      </c>
      <c r="C24" s="36" t="s">
        <v>30</v>
      </c>
      <c r="D24" s="47" t="s">
        <v>41</v>
      </c>
      <c r="E24" s="51">
        <f>ROUND((59+906*0.016*D25*D26*D27)*1.07*13.557,0)</f>
        <v>56212</v>
      </c>
    </row>
    <row r="25" spans="1:5" ht="14.25" customHeight="1">
      <c r="A25" s="58"/>
      <c r="B25" s="60"/>
      <c r="C25" s="37" t="s">
        <v>40</v>
      </c>
      <c r="D25" s="38">
        <f>1+0.1*(1755-10)</f>
        <v>175.5</v>
      </c>
      <c r="E25" s="52"/>
    </row>
    <row r="26" spans="1:5" ht="13.5" customHeight="1">
      <c r="A26" s="58"/>
      <c r="B26" s="60"/>
      <c r="C26" s="37" t="s">
        <v>22</v>
      </c>
      <c r="D26" s="38">
        <f>1+0.05*(100-20)</f>
        <v>5</v>
      </c>
      <c r="E26" s="52"/>
    </row>
    <row r="27" spans="1:7" ht="12.75" customHeight="1">
      <c r="A27" s="58"/>
      <c r="B27" s="60"/>
      <c r="C27" s="40" t="s">
        <v>25</v>
      </c>
      <c r="D27" s="39">
        <v>0.3</v>
      </c>
      <c r="E27" s="52"/>
      <c r="G27" s="5"/>
    </row>
    <row r="28" spans="1:5" ht="54" customHeight="1">
      <c r="A28" s="57">
        <v>3</v>
      </c>
      <c r="B28" s="61" t="s">
        <v>23</v>
      </c>
      <c r="C28" s="36" t="s">
        <v>31</v>
      </c>
      <c r="D28" s="47" t="s">
        <v>43</v>
      </c>
      <c r="E28" s="51">
        <f>ROUND((3465*D30*D33+116*0.016*D29*D31*D32)*1.07*13.557,0)</f>
        <v>24005</v>
      </c>
    </row>
    <row r="29" spans="1:5" ht="12" customHeight="1">
      <c r="A29" s="58"/>
      <c r="B29" s="62"/>
      <c r="C29" s="37" t="s">
        <v>42</v>
      </c>
      <c r="D29" s="38">
        <f>1+0.08*(1755-10)</f>
        <v>140.6</v>
      </c>
      <c r="E29" s="52"/>
    </row>
    <row r="30" spans="1:5" ht="12" customHeight="1">
      <c r="A30" s="58"/>
      <c r="B30" s="62"/>
      <c r="C30" s="37" t="s">
        <v>37</v>
      </c>
      <c r="D30" s="38">
        <f>1-0.2*(3-0.016)</f>
        <v>0.4032</v>
      </c>
      <c r="E30" s="52"/>
    </row>
    <row r="31" spans="1:5" ht="12" customHeight="1">
      <c r="A31" s="58"/>
      <c r="B31" s="62"/>
      <c r="C31" s="37" t="s">
        <v>24</v>
      </c>
      <c r="D31" s="38">
        <f>1+0.04*(100-20)</f>
        <v>4.2</v>
      </c>
      <c r="E31" s="52"/>
    </row>
    <row r="32" spans="1:5" ht="12" customHeight="1">
      <c r="A32" s="58"/>
      <c r="B32" s="62"/>
      <c r="C32" s="37" t="s">
        <v>27</v>
      </c>
      <c r="D32" s="39">
        <v>1</v>
      </c>
      <c r="E32" s="52"/>
    </row>
    <row r="33" spans="1:5" ht="14.25">
      <c r="A33" s="64"/>
      <c r="B33" s="63"/>
      <c r="C33" s="40" t="s">
        <v>15</v>
      </c>
      <c r="D33" s="39">
        <v>0.4</v>
      </c>
      <c r="E33" s="53"/>
    </row>
    <row r="34" spans="1:5" ht="25.5">
      <c r="A34" s="24">
        <v>5</v>
      </c>
      <c r="B34" s="41" t="s">
        <v>14</v>
      </c>
      <c r="C34" s="42" t="s">
        <v>17</v>
      </c>
      <c r="D34" s="39" t="s">
        <v>44</v>
      </c>
      <c r="E34" s="43">
        <f>ROUND((E17)*0.25,0)</f>
        <v>36665</v>
      </c>
    </row>
    <row r="35" spans="1:5" ht="12.75">
      <c r="A35" s="25">
        <v>6</v>
      </c>
      <c r="B35" s="44" t="s">
        <v>16</v>
      </c>
      <c r="C35" s="42"/>
      <c r="D35" s="39"/>
      <c r="E35" s="45">
        <f>E17+E24+E28+E34</f>
        <v>263540</v>
      </c>
    </row>
    <row r="36" spans="1:5" ht="12.75">
      <c r="A36" s="25">
        <v>9</v>
      </c>
      <c r="B36" s="41" t="s">
        <v>32</v>
      </c>
      <c r="C36" s="40"/>
      <c r="D36" s="39"/>
      <c r="E36" s="43">
        <f>E35/100*20</f>
        <v>52708</v>
      </c>
    </row>
    <row r="37" spans="1:7" s="3" customFormat="1" ht="12.75">
      <c r="A37" s="25">
        <v>10</v>
      </c>
      <c r="B37" s="44" t="s">
        <v>7</v>
      </c>
      <c r="C37" s="46"/>
      <c r="D37" s="39"/>
      <c r="E37" s="45">
        <f>E35+E36</f>
        <v>316248</v>
      </c>
      <c r="G37" s="4"/>
    </row>
    <row r="39" spans="1:5" ht="15.75">
      <c r="A39" s="17"/>
      <c r="B39" s="30"/>
      <c r="C39" s="31"/>
      <c r="D39" s="48"/>
      <c r="E39" s="19"/>
    </row>
    <row r="40" spans="1:5" ht="15.75">
      <c r="A40" s="13"/>
      <c r="B40" s="49"/>
      <c r="C40" s="12"/>
      <c r="D40" s="50"/>
      <c r="E40" s="16"/>
    </row>
    <row r="41" spans="1:5" ht="12.75">
      <c r="A41" s="17"/>
      <c r="B41" s="14"/>
      <c r="C41" s="8"/>
      <c r="D41" s="15"/>
      <c r="E41" s="16"/>
    </row>
    <row r="42" spans="1:5" ht="12.75">
      <c r="A42" s="9"/>
      <c r="B42" s="14"/>
      <c r="C42" s="8"/>
      <c r="D42" s="15"/>
      <c r="E42" s="18"/>
    </row>
    <row r="43" spans="1:5" ht="12.75">
      <c r="A43" s="7"/>
      <c r="B43" s="2"/>
      <c r="C43" s="2"/>
      <c r="D43" s="2"/>
      <c r="E43" s="6"/>
    </row>
    <row r="44" spans="1:5" ht="12.75">
      <c r="A44" s="7"/>
      <c r="B44" s="2"/>
      <c r="C44" s="2"/>
      <c r="D44" s="2"/>
      <c r="E44" s="2"/>
    </row>
    <row r="45" spans="1:5" ht="12.75">
      <c r="A45" s="7"/>
      <c r="B45" s="2"/>
      <c r="C45" s="2"/>
      <c r="D45" s="2"/>
      <c r="E45" s="2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sheetProtection/>
  <mergeCells count="18">
    <mergeCell ref="A2:E2"/>
    <mergeCell ref="C17:C19"/>
    <mergeCell ref="B17:B23"/>
    <mergeCell ref="A17:A23"/>
    <mergeCell ref="A3:E3"/>
    <mergeCell ref="A16:E16"/>
    <mergeCell ref="E17:E19"/>
    <mergeCell ref="C5:D5"/>
    <mergeCell ref="C6:D6"/>
    <mergeCell ref="C7:D7"/>
    <mergeCell ref="E28:E33"/>
    <mergeCell ref="E20:E23"/>
    <mergeCell ref="D17:D19"/>
    <mergeCell ref="A24:A27"/>
    <mergeCell ref="E24:E27"/>
    <mergeCell ref="B24:B27"/>
    <mergeCell ref="B28:B33"/>
    <mergeCell ref="A28:A33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димок</dc:creator>
  <cp:keywords/>
  <dc:description/>
  <cp:lastModifiedBy>Recultivation</cp:lastModifiedBy>
  <cp:lastPrinted>2014-07-30T10:13:13Z</cp:lastPrinted>
  <dcterms:created xsi:type="dcterms:W3CDTF">1998-09-10T15:27:14Z</dcterms:created>
  <dcterms:modified xsi:type="dcterms:W3CDTF">2020-07-17T08:04:46Z</dcterms:modified>
  <cp:category/>
  <cp:version/>
  <cp:contentType/>
  <cp:contentStatus/>
</cp:coreProperties>
</file>